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8F517838-8F88-4EBB-8D0B-368BC5386564}" xr6:coauthVersionLast="47" xr6:coauthVersionMax="47" xr10:uidLastSave="{00000000-0000-0000-0000-000000000000}"/>
  <bookViews>
    <workbookView xWindow="468" yWindow="0" windowWidth="22572" windowHeight="12240" firstSheet="3" activeTab="7"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2" l="1"/>
  <c r="I9" i="12"/>
  <c r="I10" i="12"/>
  <c r="I11" i="12"/>
  <c r="I12" i="12"/>
  <c r="I13" i="12"/>
  <c r="I14" i="12"/>
  <c r="S20" i="14"/>
  <c r="T8" i="14"/>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E9" i="12"/>
  <c r="E10" i="12"/>
  <c r="E11" i="12"/>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3" i="2"/>
  <c r="L13" i="2" s="1"/>
  <c r="K14" i="2"/>
  <c r="K17" i="2"/>
  <c r="L17" i="2" s="1"/>
  <c r="K18" i="2"/>
  <c r="L18"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<sst xmlns="http://schemas.openxmlformats.org/spreadsheetml/2006/main" count="375" uniqueCount="125">
  <si>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</si>
  <si>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</si>
  <si>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</si>
  <si>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</si>
  <si>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</si>
  <si>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</si>
  <si>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</si>
  <si>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</si>
  <si>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</si>
  <si>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</si>
  <si>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</si>
  <si>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</si>
  <si>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</si>
  <si>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</si>
  <si>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</si>
  <si>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</si>
  <si>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</si>
  <si>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</si>
  <si>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</si>
  <si>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</si>
  <si>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</si>
  <si>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</si>
  <si>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</si>
  <si>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</si>
  <si>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</si>
  <si>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</si>
  <si>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</si>
  <si>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</si>
  <si>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</si>
  <si>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</si>
  <si>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</si>
  <si>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</si>
  <si>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</si>
  <si>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</si>
  <si>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</si>
  <si>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</si>
  <si>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</si>
  <si>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</si>
  <si>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</si>
  <si>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</si>
  <si>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</si>
  <si>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</si>
  <si>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</si>
  <si>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</si>
  <si>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</si>
  <si>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</si>
  <si>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</si>
  <si>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</si>
  <si>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</si>
  <si>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</si>
  <si>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</si>
  <si>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</si>
  <si>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</si>
  <si>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</si>
  <si>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</si>
  <si>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</si>
  <si>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</si>
  <si>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</si>
  <si>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</si>
  <si>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</si>
  <si>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</si>
  <si>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</si>
  <si>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</si>
  <si>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</si>
  <si>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</si>
  <si>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</si>
  <si>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</si>
  <si>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</si>
  <si>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</si>
  <si>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</si>
  <si>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</si>
  <si>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</si>
  <si>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</si>
  <si>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</si>
  <si>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</si>
  <si>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</si>
  <si>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</si>
  <si>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</si>
  <si>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</si>
  <si>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</si>
  <si>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</si>
  <si>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</si>
  <si>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</si>
  <si>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</si>
  <si>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</si>
  <si>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</si>
  <si>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</si>
  <si>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</si>
  <si>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</si>
  <si>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</si>
  <si>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</si>
  <si>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</si>
  <si>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</si>
  <si>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</si>
  <si>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</si>
  <si>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</si>
  <si>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</si>
  <si>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</si>
  <si>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</si>
  <si>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</si>
  <si>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</si>
  <si>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</si>
  <si>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</si>
  <si>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</si>
  <si>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</si>
  <si>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</si>
  <si>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</si>
  <si>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</si>
  <si>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10/01/2025 đến ngày 11/01/2025)</t>
    </r>
  </si>
  <si>
    <t>Số liệu ngày 10/01/2025</t>
  </si>
  <si>
    <t>Số hiện hành 
đến ngày 11/01/2025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</si>
  <si>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10/01/2025 đến ngày 11/01/2025)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</si>
  <si>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10/01/2025 đến ngày 11/01/2025)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</si>
  <si>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10/01/2025 đến ngày 11/01/2025)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</si>
  <si>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10/01/2025 đến ngày 11/01/2025)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</si>
  <si>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10/01/2025 đến ngày 11/01/2025)</t>
    </r>
  </si>
  <si>
    <r>
      <rPr>
        <b/>
        <sz val="16"/>
        <rFont val="Times New Roman"/>
        <family val="1"/>
      </rPr>
      <t>THỐNG KÊ SỐ LIỆU RÀ SOÁT ĐIỂM NGUY CƠ</t>
    </r>
    <r>
      <rPr>
        <sz val="16"/>
        <rFont val="Times New Roman"/>
        <family val="1"/>
      </rPr>
      <t xml:space="preserve">
</t>
    </r>
    <r>
      <rPr>
        <i/>
        <sz val="16"/>
        <rFont val="Times New Roman"/>
        <family val="1"/>
      </rPr>
      <t>(Từ ngày 10/01/2025 đến ngày 11/01/2025)</t>
    </r>
  </si>
  <si>
    <r>
      <rPr>
        <b/>
        <sz val="16"/>
        <rFont val="Times New Roman"/>
        <family val="1"/>
      </rPr>
      <t>THỐNG KÊ SỐ LIỆU ĐỐI TƯỢNG BÁN LẺ</t>
    </r>
    <r>
      <rPr>
        <sz val="16"/>
        <rFont val="Times New Roman"/>
        <family val="1"/>
      </rPr>
      <t xml:space="preserve">
</t>
    </r>
    <r>
      <rPr>
        <i/>
        <sz val="16"/>
        <rFont val="Times New Roman"/>
        <family val="1"/>
      </rPr>
      <t>(Từ ngày 10/01/2025 đến ngày 11/01/2025)</t>
    </r>
  </si>
  <si>
    <r>
      <t xml:space="preserve">KẾT QUẢ TEST CHẤT MA TÚY TRONG CƠ THỂ
</t>
    </r>
    <r>
      <rPr>
        <i/>
        <sz val="14"/>
        <color theme="1"/>
        <rFont val="Times New Roman"/>
        <family val="1"/>
      </rPr>
      <t>(Từ ngày 10/01/2025 đến ngày 11/01/2025)</t>
    </r>
  </si>
  <si>
    <t xml:space="preserve">Số liệu ngày 10/01/2025 </t>
  </si>
  <si>
    <t xml:space="preserve"> Số liệu ngày 10/12/2025</t>
  </si>
  <si>
    <t xml:space="preserve"> Số liệu ngày 10/01/2025</t>
  </si>
  <si>
    <t>Tổng số người Test từ 15/10/2024 đến ngày 09/01/2025</t>
  </si>
  <si>
    <t>Tổng số lượt Test từ 15/10/2024 đến ngày 09/01/2025</t>
  </si>
  <si>
    <t>Số Test trong ngày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</si>
</sst>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A3" sqref="A3:AN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109</v>
      </c>
      <c r="D5" s="76" t="s">
        <v>19</v>
      </c>
      <c r="E5" s="76" t="s">
        <v>20</v>
      </c>
      <c r="F5" s="76"/>
      <c r="G5" s="76"/>
      <c r="H5" s="76"/>
      <c r="I5" s="76"/>
      <c r="J5" s="76"/>
      <c r="K5" s="83" t="s">
        <v>110</v>
      </c>
      <c r="L5" s="84"/>
      <c r="M5" s="84"/>
      <c r="N5" s="85"/>
      <c r="O5" s="77" t="s">
        <v>109</v>
      </c>
      <c r="P5" s="76" t="s">
        <v>19</v>
      </c>
      <c r="Q5" s="78" t="s">
        <v>20</v>
      </c>
      <c r="R5" s="79"/>
      <c r="S5" s="79"/>
      <c r="T5" s="80"/>
      <c r="U5" s="83" t="s">
        <v>110</v>
      </c>
      <c r="V5" s="84"/>
      <c r="W5" s="84"/>
      <c r="X5" s="77" t="s">
        <v>109</v>
      </c>
      <c r="Y5" s="81" t="s">
        <v>19</v>
      </c>
      <c r="Z5" s="76" t="s">
        <v>20</v>
      </c>
      <c r="AA5" s="76"/>
      <c r="AB5" s="76"/>
      <c r="AC5" s="76"/>
      <c r="AD5" s="87" t="s">
        <v>110</v>
      </c>
      <c r="AE5" s="77" t="s">
        <v>109</v>
      </c>
      <c r="AF5" s="81" t="s">
        <v>19</v>
      </c>
      <c r="AG5" s="76" t="s">
        <v>20</v>
      </c>
      <c r="AH5" s="76"/>
      <c r="AI5" s="76"/>
      <c r="AJ5" s="76"/>
      <c r="AK5" s="87" t="s">
        <v>110</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16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85</v>
      </c>
      <c r="D25" s="54">
        <f t="shared" si="9"/>
        <v>0</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3" zoomScale="80" zoomScaleNormal="80" zoomScaleSheetLayoutView="73" workbookViewId="0">
      <selection activeCell="Z5" sqref="Z5:Z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109</v>
      </c>
      <c r="D5" s="93" t="s">
        <v>19</v>
      </c>
      <c r="E5" s="93" t="s">
        <v>20</v>
      </c>
      <c r="F5" s="93"/>
      <c r="G5" s="93"/>
      <c r="H5" s="93"/>
      <c r="I5" s="94" t="s">
        <v>110</v>
      </c>
      <c r="J5" s="95"/>
      <c r="K5" s="96"/>
      <c r="L5" s="99" t="s">
        <v>109</v>
      </c>
      <c r="M5" s="93" t="s">
        <v>19</v>
      </c>
      <c r="N5" s="93" t="s">
        <v>20</v>
      </c>
      <c r="O5" s="93"/>
      <c r="P5" s="93"/>
      <c r="Q5" s="93"/>
      <c r="R5" s="104" t="s">
        <v>110</v>
      </c>
      <c r="S5" s="99" t="s">
        <v>109</v>
      </c>
      <c r="T5" s="93" t="s">
        <v>19</v>
      </c>
      <c r="U5" s="93" t="s">
        <v>20</v>
      </c>
      <c r="V5" s="93"/>
      <c r="W5" s="93"/>
      <c r="X5" s="93"/>
      <c r="Y5" s="104" t="s">
        <v>110</v>
      </c>
      <c r="Z5" s="99" t="s">
        <v>109</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v>1</v>
      </c>
      <c r="E22" s="34">
        <f t="shared" si="0"/>
        <v>0</v>
      </c>
      <c r="F22" s="33"/>
      <c r="G22" s="33"/>
      <c r="H22" s="33"/>
      <c r="I22" s="66">
        <f t="shared" si="1"/>
        <v>5</v>
      </c>
      <c r="J22" s="18">
        <f t="shared" si="4"/>
        <v>5</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1</v>
      </c>
      <c r="AA22" s="36">
        <f t="shared" si="2"/>
        <v>1</v>
      </c>
      <c r="AB22" s="36">
        <f t="shared" si="3"/>
        <v>0</v>
      </c>
      <c r="AC22" s="19">
        <f t="shared" si="10"/>
        <v>5</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80</v>
      </c>
      <c r="D25" s="31">
        <f t="shared" ref="D25:AC25" si="11">SUM(D8:D24)</f>
        <v>1</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1</v>
      </c>
      <c r="AA25" s="31">
        <f t="shared" si="11"/>
        <v>1</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J21" sqref="J21"/>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112</v>
      </c>
      <c r="B3" s="109"/>
      <c r="C3" s="109"/>
      <c r="D3" s="109"/>
      <c r="E3" s="109"/>
      <c r="F3" s="109"/>
      <c r="G3" s="109"/>
      <c r="H3" s="109"/>
      <c r="I3" s="109"/>
      <c r="J3" s="109"/>
      <c r="K3" s="109"/>
      <c r="L3" s="109"/>
      <c r="M3" s="109"/>
      <c r="N3" s="109"/>
    </row>
    <row r="4" spans="1:14" s="5" customFormat="1" ht="28.2" customHeight="1" x14ac:dyDescent="0.5">
      <c r="A4" s="100" t="s">
        <v>2</v>
      </c>
      <c r="B4" s="100" t="s">
        <v>1</v>
      </c>
      <c r="C4" s="99" t="s">
        <v>119</v>
      </c>
      <c r="D4" s="93" t="s">
        <v>19</v>
      </c>
      <c r="E4" s="93" t="s">
        <v>20</v>
      </c>
      <c r="F4" s="101" t="s">
        <v>53</v>
      </c>
      <c r="G4" s="102"/>
      <c r="H4" s="102"/>
      <c r="I4" s="102"/>
      <c r="J4" s="102"/>
      <c r="K4" s="102"/>
      <c r="L4" s="102"/>
      <c r="M4" s="103"/>
      <c r="N4" s="104" t="s">
        <v>110</v>
      </c>
    </row>
    <row r="5" spans="1:14" s="5" customFormat="1" ht="29.25" customHeight="1" x14ac:dyDescent="0.5">
      <c r="A5" s="100"/>
      <c r="B5" s="100"/>
      <c r="C5" s="99"/>
      <c r="D5" s="93"/>
      <c r="E5" s="93"/>
      <c r="F5" s="104" t="s">
        <v>96</v>
      </c>
      <c r="G5" s="104" t="s">
        <v>102</v>
      </c>
      <c r="H5" s="104" t="s">
        <v>98</v>
      </c>
      <c r="I5" s="104" t="s">
        <v>106</v>
      </c>
      <c r="J5" s="104" t="s">
        <v>107</v>
      </c>
      <c r="K5" s="104" t="s">
        <v>28</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24</v>
      </c>
      <c r="D7" s="34"/>
      <c r="E7" s="34">
        <f t="shared" ref="E7:E23" si="0">SUM(F7:M7)</f>
        <v>0</v>
      </c>
      <c r="F7" s="34"/>
      <c r="G7" s="34"/>
      <c r="H7" s="34"/>
      <c r="I7" s="34"/>
      <c r="J7" s="34"/>
      <c r="K7" s="34"/>
      <c r="L7" s="34"/>
      <c r="M7" s="34"/>
      <c r="N7" s="19">
        <f>C7+D7-E7</f>
        <v>24</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15</v>
      </c>
      <c r="D9" s="34"/>
      <c r="E9" s="34">
        <f t="shared" si="0"/>
        <v>0</v>
      </c>
      <c r="F9" s="34"/>
      <c r="G9" s="34"/>
      <c r="H9" s="34"/>
      <c r="I9" s="34"/>
      <c r="J9" s="34"/>
      <c r="K9" s="34"/>
      <c r="L9" s="34"/>
      <c r="M9" s="34"/>
      <c r="N9" s="19">
        <f t="shared" si="1"/>
        <v>15</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c r="E11" s="34">
        <f t="shared" si="0"/>
        <v>0</v>
      </c>
      <c r="F11" s="34"/>
      <c r="G11" s="34"/>
      <c r="H11" s="34"/>
      <c r="I11" s="34"/>
      <c r="J11" s="34"/>
      <c r="K11" s="34"/>
      <c r="L11" s="34"/>
      <c r="M11" s="34"/>
      <c r="N11" s="19">
        <f t="shared" si="1"/>
        <v>61</v>
      </c>
    </row>
    <row r="12" spans="1:14" s="5" customFormat="1" ht="21" customHeight="1" x14ac:dyDescent="0.5">
      <c r="A12" s="18">
        <v>6</v>
      </c>
      <c r="B12" s="68" t="s">
        <v>80</v>
      </c>
      <c r="C12" s="34">
        <v>26</v>
      </c>
      <c r="D12" s="34"/>
      <c r="E12" s="34">
        <f t="shared" si="0"/>
        <v>0</v>
      </c>
      <c r="F12" s="34"/>
      <c r="G12" s="34"/>
      <c r="H12" s="34"/>
      <c r="I12" s="34"/>
      <c r="J12" s="34"/>
      <c r="K12" s="34"/>
      <c r="L12" s="34"/>
      <c r="M12" s="34"/>
      <c r="N12" s="19">
        <f t="shared" si="1"/>
        <v>26</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19">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21</v>
      </c>
      <c r="D18" s="34"/>
      <c r="E18" s="34">
        <f t="shared" si="0"/>
        <v>0</v>
      </c>
      <c r="F18" s="34"/>
      <c r="G18" s="34"/>
      <c r="H18" s="34"/>
      <c r="I18" s="34"/>
      <c r="J18" s="34"/>
      <c r="K18" s="34"/>
      <c r="L18" s="34"/>
      <c r="M18" s="34"/>
      <c r="N18" s="19">
        <f t="shared" si="1"/>
        <v>21</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19">
        <f t="shared" si="1"/>
        <v>15</v>
      </c>
    </row>
    <row r="21" spans="1:14" s="5" customFormat="1" ht="21" customHeight="1" x14ac:dyDescent="0.5">
      <c r="A21" s="18">
        <v>15</v>
      </c>
      <c r="B21" s="68" t="s">
        <v>89</v>
      </c>
      <c r="C21" s="33">
        <v>25</v>
      </c>
      <c r="D21" s="33"/>
      <c r="E21" s="34">
        <f t="shared" si="0"/>
        <v>0</v>
      </c>
      <c r="F21" s="33"/>
      <c r="G21" s="33"/>
      <c r="H21" s="33"/>
      <c r="I21" s="33"/>
      <c r="J21" s="33"/>
      <c r="K21" s="33"/>
      <c r="L21" s="33"/>
      <c r="M21" s="33"/>
      <c r="N21" s="19">
        <f t="shared" si="1"/>
        <v>25</v>
      </c>
    </row>
    <row r="22" spans="1:14" s="5" customFormat="1" ht="21" customHeight="1" x14ac:dyDescent="0.5">
      <c r="A22" s="18">
        <v>16</v>
      </c>
      <c r="B22" s="68" t="s">
        <v>90</v>
      </c>
      <c r="C22" s="33">
        <v>12</v>
      </c>
      <c r="D22" s="33"/>
      <c r="E22" s="34">
        <f t="shared" si="0"/>
        <v>0</v>
      </c>
      <c r="F22" s="33"/>
      <c r="G22" s="33"/>
      <c r="H22" s="33"/>
      <c r="I22" s="33"/>
      <c r="J22" s="33"/>
      <c r="K22" s="33"/>
      <c r="L22" s="33"/>
      <c r="M22" s="33"/>
      <c r="N22" s="19">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3" t="s">
        <v>0</v>
      </c>
      <c r="B24" s="93"/>
      <c r="C24" s="31">
        <f>SUM(C7:C23)</f>
        <v>470</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470</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113</v>
      </c>
      <c r="B3" s="111"/>
      <c r="C3" s="111"/>
      <c r="D3" s="111"/>
      <c r="E3" s="111"/>
      <c r="F3" s="111"/>
      <c r="G3" s="111"/>
      <c r="H3" s="111"/>
      <c r="I3" s="111"/>
      <c r="J3" s="111"/>
      <c r="K3" s="111"/>
      <c r="L3" s="6"/>
      <c r="M3" s="6"/>
    </row>
    <row r="4" spans="1:14" s="9" customFormat="1" ht="21" customHeight="1" x14ac:dyDescent="0.4">
      <c r="A4" s="97" t="s">
        <v>2</v>
      </c>
      <c r="B4" s="97" t="s">
        <v>1</v>
      </c>
      <c r="C4" s="99" t="s">
        <v>119</v>
      </c>
      <c r="D4" s="112" t="s">
        <v>19</v>
      </c>
      <c r="E4" s="112" t="s">
        <v>20</v>
      </c>
      <c r="F4" s="112"/>
      <c r="G4" s="112"/>
      <c r="H4" s="112"/>
      <c r="I4" s="93" t="s">
        <v>110</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114</v>
      </c>
      <c r="B3" s="109"/>
      <c r="C3" s="109"/>
      <c r="D3" s="109"/>
      <c r="E3" s="109"/>
      <c r="F3" s="109"/>
      <c r="G3" s="109"/>
      <c r="H3" s="109"/>
      <c r="I3" s="109"/>
      <c r="J3" s="109"/>
      <c r="K3" s="109"/>
      <c r="L3" s="109"/>
      <c r="M3" s="109"/>
      <c r="N3" s="109"/>
    </row>
    <row r="4" spans="1:30" s="5" customFormat="1" ht="33.75" customHeight="1" x14ac:dyDescent="0.5">
      <c r="A4" s="97" t="s">
        <v>2</v>
      </c>
      <c r="B4" s="97" t="s">
        <v>1</v>
      </c>
      <c r="C4" s="104" t="s">
        <v>109</v>
      </c>
      <c r="D4" s="93" t="s">
        <v>19</v>
      </c>
      <c r="E4" s="93" t="s">
        <v>20</v>
      </c>
      <c r="F4" s="93" t="s">
        <v>53</v>
      </c>
      <c r="G4" s="93"/>
      <c r="H4" s="93"/>
      <c r="I4" s="93"/>
      <c r="J4" s="93"/>
      <c r="K4" s="93"/>
      <c r="L4" s="93"/>
      <c r="M4" s="93"/>
      <c r="N4" s="99" t="s">
        <v>110</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120</v>
      </c>
      <c r="D5" s="113" t="s">
        <v>19</v>
      </c>
      <c r="E5" s="117" t="s">
        <v>20</v>
      </c>
      <c r="F5" s="118"/>
      <c r="G5" s="118"/>
      <c r="H5" s="119"/>
      <c r="I5" s="121" t="s">
        <v>110</v>
      </c>
      <c r="J5" s="121" t="s">
        <v>120</v>
      </c>
      <c r="K5" s="113" t="s">
        <v>19</v>
      </c>
      <c r="L5" s="117" t="s">
        <v>20</v>
      </c>
      <c r="M5" s="118"/>
      <c r="N5" s="118"/>
      <c r="O5" s="119"/>
      <c r="P5" s="121" t="s">
        <v>110</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116</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121</v>
      </c>
      <c r="D5" s="113" t="s">
        <v>19</v>
      </c>
      <c r="E5" s="117" t="s">
        <v>20</v>
      </c>
      <c r="F5" s="118"/>
      <c r="G5" s="118"/>
      <c r="H5" s="119"/>
      <c r="I5" s="121" t="s">
        <v>110</v>
      </c>
      <c r="J5" s="121" t="s">
        <v>121</v>
      </c>
      <c r="K5" s="113" t="s">
        <v>19</v>
      </c>
      <c r="L5" s="117" t="s">
        <v>20</v>
      </c>
      <c r="M5" s="118"/>
      <c r="N5" s="118"/>
      <c r="O5" s="119"/>
      <c r="P5" s="121" t="s">
        <v>110</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105</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abSelected="1" topLeftCell="A7" zoomScale="110" zoomScaleNormal="110" zoomScaleSheetLayoutView="70" workbookViewId="0">
      <selection activeCell="I7" sqref="I7:I14"/>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117</v>
      </c>
      <c r="B3" s="120"/>
      <c r="C3" s="120"/>
      <c r="D3" s="120"/>
      <c r="E3" s="120"/>
      <c r="F3" s="120"/>
      <c r="G3" s="120"/>
      <c r="H3" s="120"/>
      <c r="I3" s="120"/>
      <c r="J3" s="12"/>
      <c r="K3" s="12"/>
    </row>
    <row r="4" spans="1:17" s="24" customFormat="1" ht="18" customHeight="1" x14ac:dyDescent="0.35">
      <c r="A4" s="113" t="s">
        <v>2</v>
      </c>
      <c r="B4" s="113" t="s">
        <v>1</v>
      </c>
      <c r="C4" s="121" t="s">
        <v>121</v>
      </c>
      <c r="D4" s="113" t="s">
        <v>19</v>
      </c>
      <c r="E4" s="117" t="s">
        <v>20</v>
      </c>
      <c r="F4" s="118"/>
      <c r="G4" s="118"/>
      <c r="H4" s="119"/>
      <c r="I4" s="121" t="s">
        <v>110</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95</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4"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si="1"/>
        <v>1</v>
      </c>
    </row>
    <row r="13" spans="1:17" s="14" customFormat="1" ht="21" customHeight="1" x14ac:dyDescent="0.35">
      <c r="A13" s="25">
        <v>7</v>
      </c>
      <c r="B13" s="70" t="s">
        <v>88</v>
      </c>
      <c r="C13" s="39">
        <v>1</v>
      </c>
      <c r="D13" s="39"/>
      <c r="E13" s="42">
        <f t="shared" si="0"/>
        <v>0</v>
      </c>
      <c r="F13" s="39"/>
      <c r="G13" s="39"/>
      <c r="H13" s="39"/>
      <c r="I13" s="41">
        <f t="shared" si="1"/>
        <v>1</v>
      </c>
    </row>
    <row r="14" spans="1:17" s="14" customFormat="1" ht="21" customHeight="1" x14ac:dyDescent="0.35">
      <c r="A14" s="25">
        <v>8</v>
      </c>
      <c r="B14" s="70" t="s">
        <v>91</v>
      </c>
      <c r="C14" s="39">
        <v>4</v>
      </c>
      <c r="D14" s="39"/>
      <c r="E14" s="42">
        <f t="shared" si="0"/>
        <v>2</v>
      </c>
      <c r="F14" s="39"/>
      <c r="G14" s="39">
        <v>2</v>
      </c>
      <c r="H14" s="39"/>
      <c r="I14" s="41">
        <f t="shared" si="1"/>
        <v>2</v>
      </c>
    </row>
    <row r="15" spans="1:17" s="26" customFormat="1" ht="21" customHeight="1" x14ac:dyDescent="0.3">
      <c r="A15" s="117" t="s">
        <v>0</v>
      </c>
      <c r="B15" s="119"/>
      <c r="C15" s="40">
        <f t="shared" ref="C15:I15" si="2">SUM(C7:C14)</f>
        <v>11</v>
      </c>
      <c r="D15" s="40">
        <f t="shared" si="2"/>
        <v>0</v>
      </c>
      <c r="E15" s="40">
        <f t="shared" si="2"/>
        <v>2</v>
      </c>
      <c r="F15" s="40">
        <f t="shared" si="2"/>
        <v>0</v>
      </c>
      <c r="G15" s="40">
        <f t="shared" si="2"/>
        <v>2</v>
      </c>
      <c r="H15" s="40">
        <f t="shared" si="2"/>
        <v>0</v>
      </c>
      <c r="I15" s="40">
        <f t="shared" si="2"/>
        <v>9</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4" zoomScale="80" zoomScaleNormal="80" workbookViewId="0">
      <selection activeCell="Q19" sqref="Q1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118</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122</v>
      </c>
      <c r="D4" s="99"/>
      <c r="E4" s="99"/>
      <c r="F4" s="99"/>
      <c r="G4" s="99"/>
      <c r="H4" s="99"/>
      <c r="I4" s="99"/>
      <c r="J4" s="99"/>
      <c r="K4" s="99"/>
      <c r="L4" s="94" t="s">
        <v>123</v>
      </c>
      <c r="M4" s="95"/>
      <c r="N4" s="95"/>
      <c r="O4" s="95"/>
      <c r="P4" s="96"/>
      <c r="Q4" s="122" t="s">
        <v>124</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65</v>
      </c>
      <c r="M7" s="62">
        <v>12</v>
      </c>
      <c r="N7" s="72">
        <f t="shared" ref="N7:N18" si="3">M7/L7</f>
        <v>0.18461538461538463</v>
      </c>
      <c r="O7" s="39">
        <f>L7-M7</f>
        <v>53</v>
      </c>
      <c r="P7" s="72">
        <f t="shared" ref="P7:P18" si="4">O7/L7</f>
        <v>0.81538461538461537</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22" si="8">L10+Q10</f>
        <v>34</v>
      </c>
      <c r="G10" s="71">
        <f t="shared" si="0"/>
        <v>0.69387755102040816</v>
      </c>
      <c r="H10" s="62">
        <v>6</v>
      </c>
      <c r="I10" s="72">
        <f t="shared" si="1"/>
        <v>0.17647058823529413</v>
      </c>
      <c r="J10" s="39">
        <f t="shared" si="5"/>
        <v>28</v>
      </c>
      <c r="K10" s="72">
        <f t="shared" si="2"/>
        <v>0.82352941176470584</v>
      </c>
      <c r="L10" s="60">
        <v>32</v>
      </c>
      <c r="M10" s="62">
        <v>6</v>
      </c>
      <c r="N10" s="72">
        <f t="shared" si="3"/>
        <v>0.1875</v>
      </c>
      <c r="O10" s="39">
        <f t="shared" si="6"/>
        <v>26</v>
      </c>
      <c r="P10" s="72">
        <f t="shared" si="4"/>
        <v>0.8125</v>
      </c>
      <c r="Q10" s="60">
        <v>2</v>
      </c>
      <c r="R10" s="62">
        <v>2</v>
      </c>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f t="shared" si="8"/>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53</v>
      </c>
      <c r="M15" s="62">
        <v>6</v>
      </c>
      <c r="N15" s="72">
        <f t="shared" si="3"/>
        <v>0.11320754716981132</v>
      </c>
      <c r="O15" s="39">
        <f t="shared" si="6"/>
        <v>47</v>
      </c>
      <c r="P15" s="72">
        <f t="shared" si="4"/>
        <v>0.8867924528301887</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row>
    <row r="18" spans="1:23" s="29" customFormat="1" ht="18" x14ac:dyDescent="0.35">
      <c r="A18" s="19">
        <v>12</v>
      </c>
      <c r="B18" s="64" t="s">
        <v>86</v>
      </c>
      <c r="C18" s="59">
        <v>38</v>
      </c>
      <c r="D18" s="59">
        <v>8</v>
      </c>
      <c r="E18" s="60">
        <v>46</v>
      </c>
      <c r="F18" s="60">
        <f t="shared" si="8"/>
        <v>54</v>
      </c>
      <c r="G18" s="71">
        <f t="shared" si="0"/>
        <v>1.173913043478261</v>
      </c>
      <c r="H18" s="62">
        <v>10</v>
      </c>
      <c r="I18" s="72">
        <f t="shared" si="1"/>
        <v>0.18518518518518517</v>
      </c>
      <c r="J18" s="39">
        <f t="shared" si="5"/>
        <v>44</v>
      </c>
      <c r="K18" s="72">
        <f t="shared" si="2"/>
        <v>0.81481481481481477</v>
      </c>
      <c r="L18" s="60">
        <v>54</v>
      </c>
      <c r="M18" s="62">
        <v>13</v>
      </c>
      <c r="N18" s="72">
        <f t="shared" si="3"/>
        <v>0.24074074074074073</v>
      </c>
      <c r="O18" s="39">
        <f t="shared" si="6"/>
        <v>41</v>
      </c>
      <c r="P18" s="72">
        <f t="shared" si="4"/>
        <v>0.7592592592592593</v>
      </c>
      <c r="Q18" s="60"/>
      <c r="R18" s="62"/>
      <c r="S18" s="72"/>
      <c r="T18" s="39">
        <f t="shared" si="7"/>
        <v>0</v>
      </c>
      <c r="U18" s="61"/>
    </row>
    <row r="19" spans="1:23" s="30" customFormat="1" ht="18" x14ac:dyDescent="0.35">
      <c r="A19" s="19">
        <v>13</v>
      </c>
      <c r="B19" s="64" t="s">
        <v>87</v>
      </c>
      <c r="C19" s="59">
        <v>15</v>
      </c>
      <c r="D19" s="59"/>
      <c r="E19" s="60">
        <v>15</v>
      </c>
      <c r="F19" s="60">
        <f t="shared" si="8"/>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f t="shared" si="7"/>
        <v>0</v>
      </c>
      <c r="U19" s="61"/>
      <c r="V19" s="29"/>
      <c r="W19" s="29"/>
    </row>
    <row r="20" spans="1:23" s="29" customFormat="1" ht="18" x14ac:dyDescent="0.35">
      <c r="A20" s="19">
        <v>14</v>
      </c>
      <c r="B20" s="64" t="s">
        <v>88</v>
      </c>
      <c r="C20" s="59">
        <v>28</v>
      </c>
      <c r="D20" s="59"/>
      <c r="E20" s="60">
        <v>28</v>
      </c>
      <c r="F20" s="60">
        <f t="shared" si="8"/>
        <v>30</v>
      </c>
      <c r="G20" s="71">
        <f t="shared" si="9"/>
        <v>1.0714285714285714</v>
      </c>
      <c r="H20" s="62">
        <v>3</v>
      </c>
      <c r="I20" s="72">
        <f t="shared" ref="I20:I22" si="12">H20/F20</f>
        <v>0.1</v>
      </c>
      <c r="J20" s="39">
        <f t="shared" si="5"/>
        <v>27</v>
      </c>
      <c r="K20" s="72">
        <f t="shared" ref="K20:K22" si="13">J20/F20</f>
        <v>0.9</v>
      </c>
      <c r="L20" s="60">
        <v>29</v>
      </c>
      <c r="M20" s="62">
        <v>6</v>
      </c>
      <c r="N20" s="72">
        <f t="shared" si="10"/>
        <v>0.20689655172413793</v>
      </c>
      <c r="O20" s="39">
        <f t="shared" si="6"/>
        <v>23</v>
      </c>
      <c r="P20" s="72">
        <f t="shared" si="11"/>
        <v>0.7931034482758621</v>
      </c>
      <c r="Q20" s="60">
        <v>1</v>
      </c>
      <c r="R20" s="62">
        <v>1</v>
      </c>
      <c r="S20" s="72">
        <f>R20/Q20</f>
        <v>1</v>
      </c>
      <c r="T20" s="39">
        <f t="shared" si="7"/>
        <v>0</v>
      </c>
      <c r="U20" s="61"/>
    </row>
    <row r="21" spans="1:23" s="30" customFormat="1" ht="18" x14ac:dyDescent="0.35">
      <c r="A21" s="19">
        <v>15</v>
      </c>
      <c r="B21" s="64" t="s">
        <v>89</v>
      </c>
      <c r="C21" s="59">
        <v>17</v>
      </c>
      <c r="D21" s="59">
        <v>22</v>
      </c>
      <c r="E21" s="60">
        <v>39</v>
      </c>
      <c r="F21" s="60">
        <f t="shared" si="8"/>
        <v>36</v>
      </c>
      <c r="G21" s="71">
        <f t="shared" si="9"/>
        <v>0.92307692307692313</v>
      </c>
      <c r="H21" s="62">
        <v>4</v>
      </c>
      <c r="I21" s="72">
        <f t="shared" si="12"/>
        <v>0.1111111111111111</v>
      </c>
      <c r="J21" s="39">
        <f t="shared" si="5"/>
        <v>32</v>
      </c>
      <c r="K21" s="72">
        <f t="shared" si="13"/>
        <v>0.88888888888888884</v>
      </c>
      <c r="L21" s="60">
        <v>36</v>
      </c>
      <c r="M21" s="62">
        <v>6</v>
      </c>
      <c r="N21" s="72">
        <f t="shared" si="10"/>
        <v>0.16666666666666666</v>
      </c>
      <c r="O21" s="39">
        <f t="shared" si="6"/>
        <v>30</v>
      </c>
      <c r="P21" s="72">
        <f t="shared" si="11"/>
        <v>0.83333333333333337</v>
      </c>
      <c r="Q21" s="60"/>
      <c r="R21" s="62"/>
      <c r="S21" s="72"/>
      <c r="T21" s="39">
        <f t="shared" si="7"/>
        <v>0</v>
      </c>
      <c r="U21" s="61"/>
      <c r="V21" s="29"/>
      <c r="W21" s="29"/>
    </row>
    <row r="22" spans="1:23" s="29" customFormat="1" ht="18" x14ac:dyDescent="0.35">
      <c r="A22" s="19">
        <v>16</v>
      </c>
      <c r="B22" s="64" t="s">
        <v>90</v>
      </c>
      <c r="C22" s="59">
        <v>19</v>
      </c>
      <c r="D22" s="59"/>
      <c r="E22" s="60">
        <v>19</v>
      </c>
      <c r="F22" s="60">
        <f t="shared" si="8"/>
        <v>19</v>
      </c>
      <c r="G22" s="71">
        <f t="shared" si="9"/>
        <v>1</v>
      </c>
      <c r="H22" s="62">
        <v>0</v>
      </c>
      <c r="I22" s="72">
        <f t="shared" si="12"/>
        <v>0</v>
      </c>
      <c r="J22" s="39">
        <f t="shared" si="5"/>
        <v>19</v>
      </c>
      <c r="K22" s="72">
        <f t="shared" si="13"/>
        <v>1</v>
      </c>
      <c r="L22" s="60">
        <v>19</v>
      </c>
      <c r="M22" s="62">
        <v>1</v>
      </c>
      <c r="N22" s="72">
        <f t="shared" si="10"/>
        <v>5.2631578947368418E-2</v>
      </c>
      <c r="O22" s="39">
        <f t="shared" si="6"/>
        <v>18</v>
      </c>
      <c r="P22" s="72">
        <f t="shared" si="11"/>
        <v>0.94736842105263153</v>
      </c>
      <c r="Q22" s="60"/>
      <c r="R22" s="62"/>
      <c r="S22" s="72"/>
      <c r="T22" s="39">
        <f t="shared" si="7"/>
        <v>0</v>
      </c>
      <c r="U22" s="61"/>
    </row>
    <row r="23" spans="1:23" s="29" customFormat="1" ht="18" x14ac:dyDescent="0.35">
      <c r="A23" s="19">
        <v>17</v>
      </c>
      <c r="B23" s="64" t="s">
        <v>91</v>
      </c>
      <c r="C23" s="59">
        <v>129</v>
      </c>
      <c r="D23" s="59"/>
      <c r="E23" s="60">
        <v>129</v>
      </c>
      <c r="F23" s="60">
        <f t="shared" ref="F23:F24" si="14">L23+Q23</f>
        <v>105</v>
      </c>
      <c r="G23" s="71">
        <f t="shared" ref="G23:G24" si="15">F23/E23</f>
        <v>0.81395348837209303</v>
      </c>
      <c r="H23" s="62">
        <v>34</v>
      </c>
      <c r="I23" s="72">
        <f t="shared" ref="I23:I24" si="16">H23/F23</f>
        <v>0.32380952380952382</v>
      </c>
      <c r="J23" s="39">
        <f t="shared" ref="J23:J24" si="17">F23-H23</f>
        <v>71</v>
      </c>
      <c r="K23" s="72">
        <f t="shared" ref="K23:K24" si="18">J23/F23</f>
        <v>0.67619047619047623</v>
      </c>
      <c r="L23" s="60">
        <v>105</v>
      </c>
      <c r="M23" s="62">
        <v>47</v>
      </c>
      <c r="N23" s="72">
        <f t="shared" ref="N23" si="19">M23/L23</f>
        <v>0.44761904761904764</v>
      </c>
      <c r="O23" s="39">
        <f t="shared" ref="O23" si="20">L23-M23</f>
        <v>58</v>
      </c>
      <c r="P23" s="72">
        <f t="shared" ref="P23" si="21">O23/L23</f>
        <v>0.55238095238095242</v>
      </c>
      <c r="Q23" s="60"/>
      <c r="R23" s="62"/>
      <c r="S23" s="61"/>
      <c r="T23" s="39">
        <f t="shared" si="7"/>
        <v>0</v>
      </c>
      <c r="U23" s="61"/>
    </row>
    <row r="24" spans="1:23" s="30" customFormat="1" ht="18" x14ac:dyDescent="0.35">
      <c r="A24" s="19">
        <v>18</v>
      </c>
      <c r="B24" s="64" t="s">
        <v>94</v>
      </c>
      <c r="C24" s="59">
        <v>0</v>
      </c>
      <c r="D24" s="59">
        <v>11</v>
      </c>
      <c r="E24" s="60">
        <f>D24</f>
        <v>11</v>
      </c>
      <c r="F24" s="60">
        <f t="shared" si="14"/>
        <v>11</v>
      </c>
      <c r="G24" s="71">
        <f t="shared" si="15"/>
        <v>1</v>
      </c>
      <c r="H24" s="62">
        <v>0</v>
      </c>
      <c r="I24" s="72">
        <f t="shared" si="16"/>
        <v>0</v>
      </c>
      <c r="J24" s="39">
        <f t="shared" si="17"/>
        <v>11</v>
      </c>
      <c r="K24" s="72">
        <f t="shared" si="18"/>
        <v>1</v>
      </c>
      <c r="L24" s="60">
        <v>11</v>
      </c>
      <c r="M24" s="62">
        <v>5</v>
      </c>
      <c r="N24" s="72">
        <f t="shared" si="10"/>
        <v>0.45454545454545453</v>
      </c>
      <c r="O24" s="39">
        <f t="shared" si="6"/>
        <v>6</v>
      </c>
      <c r="P24" s="72">
        <f t="shared" si="11"/>
        <v>0.54545454545454541</v>
      </c>
      <c r="Q24" s="60"/>
      <c r="R24" s="62"/>
      <c r="S24" s="61"/>
      <c r="T24" s="39">
        <f t="shared" si="7"/>
        <v>0</v>
      </c>
      <c r="U24" s="61"/>
      <c r="V24" s="29"/>
      <c r="W24" s="29"/>
    </row>
    <row r="25" spans="1:23" s="30" customFormat="1" ht="36.75" customHeight="1" x14ac:dyDescent="0.35">
      <c r="A25" s="99" t="s">
        <v>5</v>
      </c>
      <c r="B25" s="99"/>
      <c r="C25" s="31">
        <f>SUM(C7:C24)</f>
        <v>518</v>
      </c>
      <c r="D25" s="31">
        <f t="shared" ref="D25:T25" si="22">SUM(D7:D24)</f>
        <v>197</v>
      </c>
      <c r="E25" s="31">
        <f t="shared" si="22"/>
        <v>715</v>
      </c>
      <c r="F25" s="31">
        <f t="shared" si="22"/>
        <v>665</v>
      </c>
      <c r="G25" s="63">
        <f>F25/E25</f>
        <v>0.93006993006993011</v>
      </c>
      <c r="H25" s="31">
        <f t="shared" si="22"/>
        <v>102</v>
      </c>
      <c r="I25" s="63">
        <f>H25/F25</f>
        <v>0.15338345864661654</v>
      </c>
      <c r="J25" s="31">
        <f t="shared" si="22"/>
        <v>563</v>
      </c>
      <c r="K25" s="63">
        <f>J25/F25</f>
        <v>0.84661654135338349</v>
      </c>
      <c r="L25" s="31">
        <f t="shared" si="22"/>
        <v>703</v>
      </c>
      <c r="M25" s="31">
        <f t="shared" si="22"/>
        <v>148</v>
      </c>
      <c r="N25" s="63">
        <f>M25/L25</f>
        <v>0.21052631578947367</v>
      </c>
      <c r="O25" s="31">
        <f t="shared" si="22"/>
        <v>555</v>
      </c>
      <c r="P25" s="63">
        <f>O25/L25</f>
        <v>0.78947368421052633</v>
      </c>
      <c r="Q25" s="31">
        <f t="shared" si="22"/>
        <v>3</v>
      </c>
      <c r="R25" s="31">
        <f t="shared" si="22"/>
        <v>3</v>
      </c>
      <c r="S25" s="61">
        <f>R25/Q25</f>
        <v>1</v>
      </c>
      <c r="T25" s="31">
        <f t="shared" si="22"/>
        <v>0</v>
      </c>
      <c r="U25" s="63">
        <f>T25/Q25</f>
        <v>0</v>
      </c>
      <c r="V25" s="29"/>
      <c r="W25" s="29"/>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2025-01-11T02:03:30Z</dcterms:modified>
</cp:coreProperties>
</file>